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Национальная квалификация\Статьи\"/>
    </mc:Choice>
  </mc:AlternateContent>
  <bookViews>
    <workbookView xWindow="-105" yWindow="-105" windowWidth="23250" windowHeight="12450"/>
  </bookViews>
  <sheets>
    <sheet name="Условие задачи" sheetId="6" r:id="rId1"/>
    <sheet name="Идеально" sheetId="2" r:id="rId2"/>
    <sheet name="Приемлемо" sheetId="1" r:id="rId3"/>
    <sheet name="Менее приемлемо" sheetId="3" r:id="rId4"/>
    <sheet name="Недопустимо" sheetId="4" r:id="rId5"/>
  </sheet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15" i="3" l="1"/>
  <c r="A13" i="3"/>
  <c r="A9" i="3"/>
  <c r="A6" i="3"/>
  <c r="A3" i="3"/>
  <c r="A17" i="3" l="1"/>
  <c r="A31" i="1"/>
  <c r="D53" i="2"/>
  <c r="D51" i="2"/>
  <c r="D50" i="2"/>
  <c r="D49" i="2"/>
  <c r="D52" i="2" s="1"/>
  <c r="D54" i="2" s="1"/>
  <c r="D46" i="2"/>
  <c r="D44" i="2"/>
  <c r="D43" i="2"/>
  <c r="D37" i="2"/>
  <c r="D36" i="2"/>
  <c r="D34" i="2"/>
  <c r="D33" i="2"/>
  <c r="D29" i="2"/>
  <c r="D27" i="2"/>
  <c r="D22" i="2"/>
  <c r="D19" i="2"/>
  <c r="D7" i="2"/>
  <c r="C7" i="2"/>
  <c r="D6" i="2"/>
  <c r="D20" i="2" s="1"/>
  <c r="E3" i="2"/>
  <c r="E2" i="2"/>
  <c r="D6" i="1"/>
  <c r="A22" i="1" s="1"/>
  <c r="D7" i="1"/>
  <c r="C7" i="1"/>
  <c r="A25" i="1" s="1"/>
  <c r="E3" i="1"/>
  <c r="E2" i="1"/>
  <c r="E7" i="2" l="1"/>
  <c r="D21" i="2"/>
  <c r="D23" i="2" s="1"/>
  <c r="D35" i="2"/>
  <c r="D38" i="2" s="1"/>
  <c r="A19" i="1"/>
  <c r="A29" i="1"/>
  <c r="A33" i="1" s="1"/>
  <c r="E6" i="2"/>
  <c r="D26" i="2"/>
  <c r="D28" i="2" s="1"/>
  <c r="D30" i="2" s="1"/>
  <c r="D42" i="2"/>
  <c r="D45" i="2" s="1"/>
  <c r="D47" i="2" s="1"/>
  <c r="D55" i="2" s="1"/>
  <c r="E6" i="1"/>
  <c r="E7" i="1"/>
</calcChain>
</file>

<file path=xl/sharedStrings.xml><?xml version="1.0" encoding="utf-8"?>
<sst xmlns="http://schemas.openxmlformats.org/spreadsheetml/2006/main" count="123" uniqueCount="42">
  <si>
    <t>Исходный норматив</t>
  </si>
  <si>
    <t>Простыни</t>
  </si>
  <si>
    <t>Наволочки</t>
  </si>
  <si>
    <t>Пересмотренный норматив</t>
  </si>
  <si>
    <t>Бюджет</t>
  </si>
  <si>
    <t>Факт</t>
  </si>
  <si>
    <t>Расход материала</t>
  </si>
  <si>
    <t>Н</t>
  </si>
  <si>
    <t>Б</t>
  </si>
  <si>
    <t>(ii) Операционное отклонение по цене</t>
  </si>
  <si>
    <t>Простыни (ед.)</t>
  </si>
  <si>
    <t>Наволочки (ед.)</t>
  </si>
  <si>
    <t>Объем производства</t>
  </si>
  <si>
    <t>Простыни (кв.м)</t>
  </si>
  <si>
    <t>Наволочки (кв.м)</t>
  </si>
  <si>
    <t>Фактическое кол-во (ед.)</t>
  </si>
  <si>
    <t>Нормативная цена</t>
  </si>
  <si>
    <t>(iii) Плановое отклонение по использованию (только для наволочек)</t>
  </si>
  <si>
    <t>Исходный норматив по кол-ву (кв.м.)</t>
  </si>
  <si>
    <t>Пересмотренный норматив по кол-ву (кв.м.)</t>
  </si>
  <si>
    <t>Отклонение на единицу (кв.м)</t>
  </si>
  <si>
    <t>Пересмотренный норматив по кол-ву (кв.м)</t>
  </si>
  <si>
    <t>Фактическое количество материалов (кв.м)</t>
  </si>
  <si>
    <t>Исходный норматив по кол-ву (кв.м)</t>
  </si>
  <si>
    <t>Отклонение (кв.м)</t>
  </si>
  <si>
    <t>(iv) Операционное отклонение по использованию</t>
  </si>
  <si>
    <t>Общее операционное отклонение по использованию</t>
  </si>
  <si>
    <t>Фактическое кол-во (кв.м)</t>
  </si>
  <si>
    <t>(i) Плановое отклонение по цене</t>
  </si>
  <si>
    <t>Руб. за кв.м.</t>
  </si>
  <si>
    <t>Руб.</t>
  </si>
  <si>
    <t>Цена на хлопок (Руб.)</t>
  </si>
  <si>
    <t>Исходная нормативная цена (руб.)</t>
  </si>
  <si>
    <t>Пересмотренная нормативная цена (руб.)</t>
  </si>
  <si>
    <t>Отклонение на единицу (руб.)</t>
  </si>
  <si>
    <t>Отклонение (руб.)</t>
  </si>
  <si>
    <t>Фактическая цена (руб.)</t>
  </si>
  <si>
    <t>Нормативная цена (руб.)</t>
  </si>
  <si>
    <t>Общее операционное отклонение по использованию  (руб.)</t>
  </si>
  <si>
    <t>Цена на хлопок (руб.)</t>
  </si>
  <si>
    <t>Кв.м.</t>
  </si>
  <si>
    <r>
      <t xml:space="preserve">Задача Bed Сo
</t>
    </r>
    <r>
      <rPr>
        <sz val="14"/>
        <color theme="1"/>
        <rFont val="Calibri"/>
        <family val="2"/>
        <charset val="204"/>
        <scheme val="minor"/>
      </rPr>
      <t>Bedco производит простыни и наволочки, которые поставляет в крупную сеть отелей. Компания использует систему «точно в срок» и не имеет запасов.</t>
    </r>
    <r>
      <rPr>
        <b/>
        <sz val="16"/>
        <color theme="1"/>
        <rFont val="Arial Black"/>
        <family val="2"/>
        <charset val="204"/>
      </rPr>
      <t xml:space="preserve">
</t>
    </r>
    <r>
      <rPr>
        <sz val="14"/>
        <color theme="1"/>
        <rFont val="Calibri"/>
        <family val="2"/>
        <charset val="204"/>
        <scheme val="minor"/>
      </rPr>
      <t xml:space="preserve">Нормативная стоимость хлопковой ткани, которая используется для изготовления простыней и наволочек, составляет 400 руб. за кв.м. 
Для каждой простыни необходимо 2 кв.м. хлопковой ткани, а для каждой наволочки – 0.5 кв.м. Уровень производства простыней и наволочек в ноябре был следующим:
Бюджетный уровень производства: простыни 120,000 ед., наволочки 190,000 ед.
Фактический уровень производства: простыни 120,000 ед., наволочки 180,000 ед. 
Фактическая стоимость хлопковой ткани в ноябре составляла 464 руб. за кв.м. На производство простыней было израсходовано 248,000 кв.м. хлопковой ткани, а на производство наволочек – 95,000 кв.м.
Мировые цены на хлопок в ноябре выросли на 20%. В начале месяца сеть отелей сделала неожиданный запрос на немедленное изменение дизайна наволочек. 
Новый дизайн потребовал на 10% больше ткани, чем прежний. Это также привело к задержкам производства и, следовательно, к невыполнению плана по производству наволочек, дефицит которых в этом месяце составил 10,000 ед.
</t>
    </r>
    <r>
      <rPr>
        <b/>
        <sz val="14"/>
        <color theme="1"/>
        <rFont val="Calibri"/>
        <family val="2"/>
        <charset val="204"/>
        <scheme val="minor"/>
      </rPr>
      <t>Задание</t>
    </r>
    <r>
      <rPr>
        <sz val="14"/>
        <color theme="1"/>
        <rFont val="Calibri"/>
        <family val="2"/>
        <charset val="204"/>
        <scheme val="minor"/>
      </rPr>
      <t xml:space="preserve">
(a) Рассчитайте следующие отклонения за ноябрь, для простыней и наволочек в совокупности.
(i) Общее плановое отклонение по цене материалов (3 балла)
(ii) Общее операционное отклонение по цене материалов (3 балла)
(iii) Общее плановое отклонение затрат на материалы по использованию (3 балла)
(iv) Общее операционное отклонение затрат на материалы по использованию (3 балла)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</si>
</sst>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204"/>
      <scheme val="minor"/>
    </font>
    <font>
      <b/>
      <sz val="11"/>
      <color theme="1"/>
      <name val="Calibri"/>
      <family val="2"/>
      <charset val="204"/>
      <scheme val="minor"/>
    </font>
    <font>
      <b/>
      <sz val="16"/>
      <color theme="1"/>
      <name val="Arial Black"/>
      <family val="2"/>
      <charset val="204"/>
    </font>
    <font>
      <b/>
      <sz val="12.5"/>
      <color theme="1"/>
      <name val="Arial Black"/>
      <family val="2"/>
      <charset val="204"/>
    </font>
    <font>
      <sz val="10"/>
      <color theme="1"/>
      <name val="Calibri"/>
      <family val="2"/>
      <charset val="204"/>
    </font>
    <font>
      <i/>
      <sz val="10"/>
      <color theme="1"/>
      <name val="Calibri"/>
      <family val="2"/>
      <charset val="204"/>
    </font>
    <font>
      <b/>
      <sz val="10"/>
      <color theme="1"/>
      <name val="Calibri"/>
      <family val="2"/>
      <charset val="204"/>
    </font>
    <font>
      <sz val="14"/>
      <color theme="1"/>
      <name val="Calibri"/>
      <family val="2"/>
      <charset val="204"/>
      <scheme val="minor"/>
    </font>
    <font>
      <b/>
      <sz val="14"/>
      <color theme="1"/>
      <name val="Calibri"/>
      <family val="2"/>
      <charset val="20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4">
    <xf numFmtId="0" fontId="0" fillId="0" borderId="0" xfId="0"/>
    <xf numFmtId="0" fontId="1" fillId="0" borderId="0" xfId="0" applyFont="1"/>
    <xf numFmtId="3" fontId="0" fillId="0" borderId="0" xfId="0" applyNumberFormat="1"/>
    <xf numFmtId="2" fontId="0" fillId="0" borderId="0" xfId="0" applyNumberFormat="1"/>
    <xf numFmtId="4" fontId="0" fillId="0" borderId="0" xfId="0" applyNumberFormat="1"/>
    <xf numFmtId="3" fontId="1" fillId="0" borderId="0" xfId="0" applyNumberFormat="1" applyFont="1"/>
    <xf numFmtId="4" fontId="1" fillId="0" borderId="0" xfId="0" applyNumberFormat="1" applyFont="1"/>
    <xf numFmtId="0" fontId="0" fillId="0" borderId="0" xfId="0" applyAlignment="1">
      <alignment horizontal="right"/>
    </xf>
    <xf numFmtId="3" fontId="0" fillId="0" borderId="0" xfId="0" applyNumberFormat="1" applyFont="1"/>
    <xf numFmtId="0" fontId="0" fillId="0" borderId="0" xfId="0" applyFont="1"/>
    <xf numFmtId="0" fontId="3" fillId="0" borderId="0" xfId="0" applyFont="1" applyAlignment="1">
      <alignment horizontal="left" vertical="center" indent="6"/>
    </xf>
    <xf numFmtId="0" fontId="4" fillId="0" borderId="0" xfId="0" applyFont="1" applyAlignment="1">
      <alignment horizontal="left" vertical="center" indent="1"/>
    </xf>
    <xf numFmtId="0" fontId="4" fillId="0" borderId="0" xfId="0" applyFont="1" applyAlignment="1">
      <alignmen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5" fillId="0" borderId="0" xfId="0" applyFont="1" applyAlignment="1">
      <alignment horizontal="left" vertical="center" indent="1"/>
    </xf>
    <xf numFmtId="0" fontId="4" fillId="0" borderId="0" xfId="0" applyFont="1" applyAlignment="1">
      <alignment horizontal="left" vertical="center" indent="5"/>
    </xf>
    <xf numFmtId="0" fontId="4" fillId="0" borderId="0" xfId="0" applyFont="1" applyAlignment="1">
      <alignment horizontal="left" vertical="center" indent="10"/>
    </xf>
    <xf numFmtId="0" fontId="6" fillId="0" borderId="0" xfId="0" applyFont="1" applyAlignment="1">
      <alignment horizontal="left" vertical="center" indent="10"/>
    </xf>
    <xf numFmtId="0" fontId="6" fillId="0" borderId="0" xfId="0" applyFont="1" applyAlignment="1">
      <alignment horizontal="left" vertical="center" indent="5"/>
    </xf>
    <xf numFmtId="0" fontId="6" fillId="0" borderId="0" xfId="0" applyFont="1" applyAlignment="1">
      <alignment horizontal="right" vertical="center"/>
    </xf>
    <xf numFmtId="0" fontId="2" fillId="0" borderId="0" xfId="0" applyFont="1" applyAlignment="1">
      <alignment horizontal="left" vertical="center" wrapText="1" indent="6"/>
    </xf>
    <xf numFmtId="0" fontId="4" fillId="0" borderId="0" xfId="0" applyFont="1" applyAlignment="1">
      <alignmen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abSelected="1" workbookViewId="0">
      <selection activeCell="D1" sqref="D1"/>
    </sheetView>
  </sheetViews>
  <sheetFormatPr defaultRowHeight="15" x14ac:dyDescent="0.25"/>
  <cols>
    <col min="1" max="1" width="176.42578125" customWidth="1"/>
  </cols>
  <sheetData>
    <row r="1" spans="1:3" ht="409.5" customHeight="1" x14ac:dyDescent="0.25">
      <c r="A1" s="22" t="s">
        <v>41</v>
      </c>
      <c r="B1" s="10"/>
    </row>
    <row r="2" spans="1:3" x14ac:dyDescent="0.25">
      <c r="A2" s="11"/>
    </row>
    <row r="3" spans="1:3" x14ac:dyDescent="0.25">
      <c r="A3" s="11"/>
    </row>
    <row r="4" spans="1:3" x14ac:dyDescent="0.25">
      <c r="A4" s="23"/>
      <c r="B4" s="13"/>
      <c r="C4" s="13"/>
    </row>
    <row r="5" spans="1:3" x14ac:dyDescent="0.25">
      <c r="A5" s="23"/>
      <c r="B5" s="14"/>
      <c r="C5" s="14"/>
    </row>
    <row r="6" spans="1:3" x14ac:dyDescent="0.25">
      <c r="A6" s="12"/>
      <c r="B6" s="15"/>
      <c r="C6" s="15"/>
    </row>
    <row r="7" spans="1:3" x14ac:dyDescent="0.25">
      <c r="A7" s="12"/>
      <c r="B7" s="15"/>
      <c r="C7" s="15"/>
    </row>
    <row r="8" spans="1:3" x14ac:dyDescent="0.25">
      <c r="A8" s="11"/>
    </row>
    <row r="9" spans="1:3" x14ac:dyDescent="0.25">
      <c r="A9" s="11"/>
    </row>
    <row r="10" spans="1:3" x14ac:dyDescent="0.25">
      <c r="A10" s="11"/>
    </row>
    <row r="11" spans="1:3" x14ac:dyDescent="0.25">
      <c r="A11" s="16"/>
    </row>
    <row r="12" spans="1:3" x14ac:dyDescent="0.25">
      <c r="A12" s="17"/>
    </row>
    <row r="13" spans="1:3" x14ac:dyDescent="0.25">
      <c r="A13" s="18"/>
      <c r="B13" s="19"/>
    </row>
    <row r="14" spans="1:3" x14ac:dyDescent="0.25">
      <c r="A14" s="18"/>
      <c r="B14" s="19"/>
    </row>
    <row r="15" spans="1:3" x14ac:dyDescent="0.25">
      <c r="A15" s="18"/>
      <c r="B15" s="19"/>
    </row>
    <row r="16" spans="1:3" x14ac:dyDescent="0.25">
      <c r="A16" s="18"/>
      <c r="B16" s="19"/>
    </row>
    <row r="17" spans="1:2" x14ac:dyDescent="0.25">
      <c r="A17" s="17"/>
      <c r="B17" s="20"/>
    </row>
    <row r="18" spans="1:2" x14ac:dyDescent="0.25">
      <c r="A18" s="21"/>
    </row>
  </sheetData>
  <mergeCells count="1">
    <mergeCell ref="A4:A5"/>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topLeftCell="A25" workbookViewId="0">
      <selection activeCell="C6" sqref="C6"/>
    </sheetView>
  </sheetViews>
  <sheetFormatPr defaultRowHeight="15" x14ac:dyDescent="0.25"/>
  <cols>
    <col min="1" max="1" width="15.5703125" customWidth="1"/>
    <col min="2" max="2" width="13.7109375" customWidth="1"/>
    <col min="3" max="3" width="26.7109375" customWidth="1"/>
    <col min="4" max="4" width="13.5703125" customWidth="1"/>
    <col min="5" max="5" width="16.140625" customWidth="1"/>
  </cols>
  <sheetData>
    <row r="1" spans="1:5" x14ac:dyDescent="0.25">
      <c r="A1" s="1" t="s">
        <v>0</v>
      </c>
      <c r="C1" s="7" t="s">
        <v>40</v>
      </c>
      <c r="D1" s="7" t="s">
        <v>29</v>
      </c>
      <c r="E1" s="7" t="s">
        <v>30</v>
      </c>
    </row>
    <row r="2" spans="1:5" x14ac:dyDescent="0.25">
      <c r="A2" t="s">
        <v>1</v>
      </c>
      <c r="C2" s="3">
        <v>2</v>
      </c>
      <c r="D2" s="3">
        <v>400</v>
      </c>
      <c r="E2" s="3">
        <f>C2*D2</f>
        <v>800</v>
      </c>
    </row>
    <row r="3" spans="1:5" x14ac:dyDescent="0.25">
      <c r="A3" t="s">
        <v>2</v>
      </c>
      <c r="C3" s="3">
        <v>0.5</v>
      </c>
      <c r="D3" s="3">
        <v>400</v>
      </c>
      <c r="E3" s="3">
        <f>C3*D3</f>
        <v>200</v>
      </c>
    </row>
    <row r="5" spans="1:5" x14ac:dyDescent="0.25">
      <c r="A5" s="1" t="s">
        <v>3</v>
      </c>
      <c r="C5" s="7" t="s">
        <v>40</v>
      </c>
      <c r="D5" s="7" t="s">
        <v>29</v>
      </c>
      <c r="E5" s="7" t="s">
        <v>30</v>
      </c>
    </row>
    <row r="6" spans="1:5" x14ac:dyDescent="0.25">
      <c r="A6" t="s">
        <v>1</v>
      </c>
      <c r="C6" s="3">
        <v>2</v>
      </c>
      <c r="D6" s="3">
        <f>D2*1.2</f>
        <v>480</v>
      </c>
      <c r="E6" s="3">
        <f>C6*D6</f>
        <v>960</v>
      </c>
    </row>
    <row r="7" spans="1:5" x14ac:dyDescent="0.25">
      <c r="A7" t="s">
        <v>2</v>
      </c>
      <c r="C7" s="3">
        <f>C3*1.1</f>
        <v>0.55000000000000004</v>
      </c>
      <c r="D7" s="3">
        <f>D3*1.2</f>
        <v>480</v>
      </c>
      <c r="E7" s="3">
        <f>C7*D7</f>
        <v>264</v>
      </c>
    </row>
    <row r="9" spans="1:5" x14ac:dyDescent="0.25">
      <c r="A9" s="1" t="s">
        <v>12</v>
      </c>
      <c r="C9" s="7" t="s">
        <v>4</v>
      </c>
      <c r="D9" s="7" t="s">
        <v>5</v>
      </c>
    </row>
    <row r="10" spans="1:5" x14ac:dyDescent="0.25">
      <c r="A10" t="s">
        <v>10</v>
      </c>
      <c r="C10" s="2">
        <v>120000</v>
      </c>
      <c r="D10" s="2">
        <v>120000</v>
      </c>
    </row>
    <row r="11" spans="1:5" x14ac:dyDescent="0.25">
      <c r="A11" t="s">
        <v>11</v>
      </c>
      <c r="C11" s="2">
        <v>190000</v>
      </c>
      <c r="D11" s="2">
        <v>180000</v>
      </c>
    </row>
    <row r="12" spans="1:5" x14ac:dyDescent="0.25">
      <c r="C12" s="2"/>
      <c r="D12" s="2"/>
    </row>
    <row r="13" spans="1:5" x14ac:dyDescent="0.25">
      <c r="A13" s="1" t="s">
        <v>6</v>
      </c>
      <c r="C13" s="2"/>
      <c r="D13" s="2"/>
    </row>
    <row r="14" spans="1:5" x14ac:dyDescent="0.25">
      <c r="A14" t="s">
        <v>13</v>
      </c>
      <c r="C14" s="2"/>
      <c r="D14" s="2">
        <v>248000</v>
      </c>
    </row>
    <row r="15" spans="1:5" x14ac:dyDescent="0.25">
      <c r="A15" t="s">
        <v>14</v>
      </c>
      <c r="C15" s="2"/>
      <c r="D15" s="2">
        <v>95000</v>
      </c>
    </row>
    <row r="16" spans="1:5" x14ac:dyDescent="0.25">
      <c r="A16" t="s">
        <v>31</v>
      </c>
      <c r="D16" s="3">
        <v>464</v>
      </c>
    </row>
    <row r="18" spans="1:5" x14ac:dyDescent="0.25">
      <c r="A18" s="1" t="s">
        <v>28</v>
      </c>
    </row>
    <row r="19" spans="1:5" x14ac:dyDescent="0.25">
      <c r="A19" t="s">
        <v>32</v>
      </c>
      <c r="D19" s="3">
        <f>D2</f>
        <v>400</v>
      </c>
    </row>
    <row r="20" spans="1:5" x14ac:dyDescent="0.25">
      <c r="A20" t="s">
        <v>33</v>
      </c>
      <c r="D20" s="3">
        <f>D6</f>
        <v>480</v>
      </c>
    </row>
    <row r="21" spans="1:5" x14ac:dyDescent="0.25">
      <c r="A21" t="s">
        <v>34</v>
      </c>
      <c r="D21" s="3">
        <f>D19-D20</f>
        <v>-80</v>
      </c>
    </row>
    <row r="22" spans="1:5" x14ac:dyDescent="0.25">
      <c r="A22" t="s">
        <v>27</v>
      </c>
      <c r="D22" s="2">
        <f>D14+D15</f>
        <v>343000</v>
      </c>
    </row>
    <row r="23" spans="1:5" x14ac:dyDescent="0.25">
      <c r="A23" s="1" t="s">
        <v>35</v>
      </c>
      <c r="B23" s="1"/>
      <c r="C23" s="1"/>
      <c r="D23" s="5">
        <f>D21*D22</f>
        <v>-27440000</v>
      </c>
      <c r="E23" s="1" t="s">
        <v>7</v>
      </c>
    </row>
    <row r="25" spans="1:5" x14ac:dyDescent="0.25">
      <c r="A25" s="1" t="s">
        <v>9</v>
      </c>
    </row>
    <row r="26" spans="1:5" x14ac:dyDescent="0.25">
      <c r="A26" t="s">
        <v>33</v>
      </c>
      <c r="D26" s="3">
        <f>D6</f>
        <v>480</v>
      </c>
    </row>
    <row r="27" spans="1:5" x14ac:dyDescent="0.25">
      <c r="A27" t="s">
        <v>36</v>
      </c>
      <c r="D27" s="3">
        <f>D16</f>
        <v>464</v>
      </c>
    </row>
    <row r="28" spans="1:5" x14ac:dyDescent="0.25">
      <c r="A28" t="s">
        <v>34</v>
      </c>
      <c r="D28" s="4">
        <f>D26-D27</f>
        <v>16</v>
      </c>
    </row>
    <row r="29" spans="1:5" x14ac:dyDescent="0.25">
      <c r="A29" t="s">
        <v>27</v>
      </c>
      <c r="D29" s="2">
        <f>D14+D15</f>
        <v>343000</v>
      </c>
    </row>
    <row r="30" spans="1:5" x14ac:dyDescent="0.25">
      <c r="A30" s="1" t="s">
        <v>35</v>
      </c>
      <c r="B30" s="1"/>
      <c r="C30" s="1"/>
      <c r="D30" s="6">
        <f>D28*D29</f>
        <v>5488000</v>
      </c>
      <c r="E30" s="1" t="s">
        <v>8</v>
      </c>
    </row>
    <row r="32" spans="1:5" x14ac:dyDescent="0.25">
      <c r="A32" s="1" t="s">
        <v>17</v>
      </c>
    </row>
    <row r="33" spans="1:5" x14ac:dyDescent="0.25">
      <c r="A33" t="s">
        <v>18</v>
      </c>
      <c r="D33" s="3">
        <f>C3</f>
        <v>0.5</v>
      </c>
    </row>
    <row r="34" spans="1:5" x14ac:dyDescent="0.25">
      <c r="A34" t="s">
        <v>19</v>
      </c>
      <c r="D34" s="3">
        <f>C7</f>
        <v>0.55000000000000004</v>
      </c>
    </row>
    <row r="35" spans="1:5" x14ac:dyDescent="0.25">
      <c r="A35" t="s">
        <v>20</v>
      </c>
      <c r="D35" s="3">
        <f>D33-D34</f>
        <v>-5.0000000000000044E-2</v>
      </c>
    </row>
    <row r="36" spans="1:5" x14ac:dyDescent="0.25">
      <c r="A36" t="s">
        <v>15</v>
      </c>
      <c r="D36" s="2">
        <f>D11</f>
        <v>180000</v>
      </c>
    </row>
    <row r="37" spans="1:5" x14ac:dyDescent="0.25">
      <c r="A37" t="s">
        <v>37</v>
      </c>
      <c r="D37" s="3">
        <f>D3</f>
        <v>400</v>
      </c>
    </row>
    <row r="38" spans="1:5" x14ac:dyDescent="0.25">
      <c r="A38" s="1" t="s">
        <v>35</v>
      </c>
      <c r="B38" s="1"/>
      <c r="C38" s="1"/>
      <c r="D38" s="6">
        <f>D35*D36*D37</f>
        <v>-3600000.0000000028</v>
      </c>
      <c r="E38" s="1" t="s">
        <v>7</v>
      </c>
    </row>
    <row r="40" spans="1:5" x14ac:dyDescent="0.25">
      <c r="A40" s="1" t="s">
        <v>25</v>
      </c>
    </row>
    <row r="41" spans="1:5" x14ac:dyDescent="0.25">
      <c r="A41" s="1" t="s">
        <v>2</v>
      </c>
    </row>
    <row r="42" spans="1:5" x14ac:dyDescent="0.25">
      <c r="A42" t="s">
        <v>21</v>
      </c>
      <c r="D42" s="3">
        <f>C7</f>
        <v>0.55000000000000004</v>
      </c>
    </row>
    <row r="43" spans="1:5" x14ac:dyDescent="0.25">
      <c r="A43" t="s">
        <v>15</v>
      </c>
      <c r="D43" s="2">
        <f>D11</f>
        <v>180000</v>
      </c>
    </row>
    <row r="44" spans="1:5" x14ac:dyDescent="0.25">
      <c r="A44" t="s">
        <v>22</v>
      </c>
      <c r="D44" s="2">
        <f>D15</f>
        <v>95000</v>
      </c>
    </row>
    <row r="45" spans="1:5" x14ac:dyDescent="0.25">
      <c r="A45" t="s">
        <v>24</v>
      </c>
      <c r="D45" s="2">
        <f>D42*D43-D44</f>
        <v>4000.0000000000146</v>
      </c>
    </row>
    <row r="46" spans="1:5" x14ac:dyDescent="0.25">
      <c r="A46" t="s">
        <v>16</v>
      </c>
      <c r="D46" s="3">
        <f>D3</f>
        <v>400</v>
      </c>
    </row>
    <row r="47" spans="1:5" x14ac:dyDescent="0.25">
      <c r="A47" s="1" t="s">
        <v>35</v>
      </c>
      <c r="B47" s="1"/>
      <c r="C47" s="1"/>
      <c r="D47" s="6">
        <f>D45*D46</f>
        <v>1600000.0000000058</v>
      </c>
      <c r="E47" s="1" t="s">
        <v>8</v>
      </c>
    </row>
    <row r="48" spans="1:5" x14ac:dyDescent="0.25">
      <c r="A48" s="1" t="s">
        <v>1</v>
      </c>
    </row>
    <row r="49" spans="1:5" x14ac:dyDescent="0.25">
      <c r="A49" t="s">
        <v>23</v>
      </c>
      <c r="D49" s="3">
        <f>C2</f>
        <v>2</v>
      </c>
    </row>
    <row r="50" spans="1:5" x14ac:dyDescent="0.25">
      <c r="A50" t="s">
        <v>15</v>
      </c>
      <c r="D50" s="2">
        <f>D10</f>
        <v>120000</v>
      </c>
    </row>
    <row r="51" spans="1:5" x14ac:dyDescent="0.25">
      <c r="A51" t="s">
        <v>22</v>
      </c>
      <c r="D51" s="2">
        <f>D14</f>
        <v>248000</v>
      </c>
    </row>
    <row r="52" spans="1:5" x14ac:dyDescent="0.25">
      <c r="A52" t="s">
        <v>24</v>
      </c>
      <c r="D52" s="2">
        <f>D49*D50-D51</f>
        <v>-8000</v>
      </c>
    </row>
    <row r="53" spans="1:5" x14ac:dyDescent="0.25">
      <c r="A53" t="s">
        <v>16</v>
      </c>
      <c r="D53" s="3">
        <f>D2</f>
        <v>400</v>
      </c>
    </row>
    <row r="54" spans="1:5" x14ac:dyDescent="0.25">
      <c r="A54" s="1" t="s">
        <v>35</v>
      </c>
      <c r="B54" s="1"/>
      <c r="C54" s="1"/>
      <c r="D54" s="6">
        <f>D52*D53</f>
        <v>-3200000</v>
      </c>
      <c r="E54" s="1" t="s">
        <v>7</v>
      </c>
    </row>
    <row r="55" spans="1:5" x14ac:dyDescent="0.25">
      <c r="A55" s="1" t="s">
        <v>38</v>
      </c>
      <c r="D55" s="6">
        <f>D47+D54</f>
        <v>-1599999.9999999942</v>
      </c>
      <c r="E55" s="1" t="s">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C6" sqref="C6"/>
    </sheetView>
  </sheetViews>
  <sheetFormatPr defaultRowHeight="15" x14ac:dyDescent="0.25"/>
  <cols>
    <col min="1" max="1" width="15.5703125" customWidth="1"/>
    <col min="2" max="2" width="13.7109375" customWidth="1"/>
    <col min="3" max="3" width="26.7109375" customWidth="1"/>
    <col min="4" max="4" width="13.5703125" customWidth="1"/>
    <col min="5" max="5" width="16.140625" customWidth="1"/>
  </cols>
  <sheetData>
    <row r="1" spans="1:5" x14ac:dyDescent="0.25">
      <c r="A1" s="1" t="s">
        <v>0</v>
      </c>
      <c r="C1" s="7" t="s">
        <v>40</v>
      </c>
      <c r="D1" s="7" t="s">
        <v>29</v>
      </c>
      <c r="E1" s="7" t="s">
        <v>30</v>
      </c>
    </row>
    <row r="2" spans="1:5" x14ac:dyDescent="0.25">
      <c r="A2" t="s">
        <v>1</v>
      </c>
      <c r="C2" s="3">
        <v>2</v>
      </c>
      <c r="D2" s="3">
        <v>400</v>
      </c>
      <c r="E2" s="3">
        <f>C2*D2</f>
        <v>800</v>
      </c>
    </row>
    <row r="3" spans="1:5" x14ac:dyDescent="0.25">
      <c r="A3" t="s">
        <v>2</v>
      </c>
      <c r="C3" s="3">
        <v>0.5</v>
      </c>
      <c r="D3" s="3">
        <v>400</v>
      </c>
      <c r="E3" s="3">
        <f>C3*D3</f>
        <v>200</v>
      </c>
    </row>
    <row r="5" spans="1:5" x14ac:dyDescent="0.25">
      <c r="A5" s="1" t="s">
        <v>3</v>
      </c>
      <c r="C5" s="7" t="s">
        <v>40</v>
      </c>
      <c r="D5" s="7" t="s">
        <v>29</v>
      </c>
      <c r="E5" s="7" t="s">
        <v>30</v>
      </c>
    </row>
    <row r="6" spans="1:5" x14ac:dyDescent="0.25">
      <c r="A6" t="s">
        <v>1</v>
      </c>
      <c r="C6" s="3">
        <v>2</v>
      </c>
      <c r="D6" s="3">
        <f>D2*1.2</f>
        <v>480</v>
      </c>
      <c r="E6" s="3">
        <f>C6*D6</f>
        <v>960</v>
      </c>
    </row>
    <row r="7" spans="1:5" x14ac:dyDescent="0.25">
      <c r="A7" t="s">
        <v>2</v>
      </c>
      <c r="C7" s="3">
        <f>C3*1.1</f>
        <v>0.55000000000000004</v>
      </c>
      <c r="D7" s="3">
        <f>D3*1.2</f>
        <v>480</v>
      </c>
      <c r="E7" s="3">
        <f>C7*D7</f>
        <v>264</v>
      </c>
    </row>
    <row r="9" spans="1:5" x14ac:dyDescent="0.25">
      <c r="A9" s="1" t="s">
        <v>12</v>
      </c>
      <c r="C9" s="7" t="s">
        <v>4</v>
      </c>
      <c r="D9" s="7" t="s">
        <v>5</v>
      </c>
    </row>
    <row r="10" spans="1:5" x14ac:dyDescent="0.25">
      <c r="A10" t="s">
        <v>10</v>
      </c>
      <c r="C10" s="2">
        <v>120000</v>
      </c>
      <c r="D10" s="2">
        <v>120000</v>
      </c>
    </row>
    <row r="11" spans="1:5" x14ac:dyDescent="0.25">
      <c r="A11" t="s">
        <v>11</v>
      </c>
      <c r="C11" s="2">
        <v>190000</v>
      </c>
      <c r="D11" s="2">
        <v>180000</v>
      </c>
    </row>
    <row r="12" spans="1:5" x14ac:dyDescent="0.25">
      <c r="C12" s="2"/>
      <c r="D12" s="2"/>
    </row>
    <row r="13" spans="1:5" x14ac:dyDescent="0.25">
      <c r="A13" s="1" t="s">
        <v>6</v>
      </c>
      <c r="C13" s="2"/>
      <c r="D13" s="2"/>
    </row>
    <row r="14" spans="1:5" x14ac:dyDescent="0.25">
      <c r="A14" t="s">
        <v>13</v>
      </c>
      <c r="C14" s="2"/>
      <c r="D14" s="2">
        <v>248000</v>
      </c>
    </row>
    <row r="15" spans="1:5" x14ac:dyDescent="0.25">
      <c r="A15" t="s">
        <v>14</v>
      </c>
      <c r="C15" s="2"/>
      <c r="D15" s="2">
        <v>95000</v>
      </c>
    </row>
    <row r="16" spans="1:5" x14ac:dyDescent="0.25">
      <c r="A16" t="s">
        <v>39</v>
      </c>
      <c r="D16" s="3">
        <v>464</v>
      </c>
    </row>
    <row r="18" spans="1:5" x14ac:dyDescent="0.25">
      <c r="A18" s="1" t="s">
        <v>28</v>
      </c>
    </row>
    <row r="19" spans="1:5" x14ac:dyDescent="0.25">
      <c r="A19" s="8">
        <f>(D2-D6)*(D14+D15)</f>
        <v>-27440000</v>
      </c>
      <c r="B19" s="9" t="s">
        <v>7</v>
      </c>
    </row>
    <row r="21" spans="1:5" x14ac:dyDescent="0.25">
      <c r="A21" s="1" t="s">
        <v>9</v>
      </c>
    </row>
    <row r="22" spans="1:5" x14ac:dyDescent="0.25">
      <c r="A22" s="8">
        <f>(D6-D16)*(D14+D15)</f>
        <v>5488000</v>
      </c>
      <c r="B22" t="s">
        <v>8</v>
      </c>
      <c r="C22" s="1"/>
      <c r="D22" s="6"/>
    </row>
    <row r="24" spans="1:5" x14ac:dyDescent="0.25">
      <c r="A24" s="1" t="s">
        <v>17</v>
      </c>
    </row>
    <row r="25" spans="1:5" x14ac:dyDescent="0.25">
      <c r="A25" s="8">
        <f>(C3-C7)*D11*D3</f>
        <v>-3600000.0000000028</v>
      </c>
      <c r="B25" s="9" t="s">
        <v>7</v>
      </c>
      <c r="C25" s="1"/>
      <c r="D25" s="6"/>
      <c r="E25" s="1"/>
    </row>
    <row r="27" spans="1:5" x14ac:dyDescent="0.25">
      <c r="A27" s="1" t="s">
        <v>25</v>
      </c>
    </row>
    <row r="28" spans="1:5" x14ac:dyDescent="0.25">
      <c r="A28" s="1" t="s">
        <v>2</v>
      </c>
    </row>
    <row r="29" spans="1:5" x14ac:dyDescent="0.25">
      <c r="A29" s="8">
        <f>(C7*D11-D15)*D3</f>
        <v>1600000.0000000058</v>
      </c>
      <c r="B29" s="9" t="s">
        <v>8</v>
      </c>
      <c r="C29" s="1"/>
      <c r="D29" s="6"/>
      <c r="E29" s="1"/>
    </row>
    <row r="30" spans="1:5" x14ac:dyDescent="0.25">
      <c r="A30" s="1" t="s">
        <v>1</v>
      </c>
    </row>
    <row r="31" spans="1:5" x14ac:dyDescent="0.25">
      <c r="A31" s="8">
        <f>(C6*D10-D14)*D2</f>
        <v>-3200000</v>
      </c>
      <c r="B31" s="9" t="s">
        <v>7</v>
      </c>
      <c r="C31" s="1"/>
      <c r="D31" s="6"/>
      <c r="E31" s="1"/>
    </row>
    <row r="32" spans="1:5" x14ac:dyDescent="0.25">
      <c r="A32" s="1" t="s">
        <v>26</v>
      </c>
      <c r="D32" s="6"/>
      <c r="E32" s="1"/>
    </row>
    <row r="33" spans="1:2" x14ac:dyDescent="0.25">
      <c r="A33" s="2">
        <f>A29+A31</f>
        <v>-1599999.9999999942</v>
      </c>
      <c r="B33" t="s">
        <v>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7"/>
  <sheetViews>
    <sheetView workbookViewId="0">
      <selection activeCell="A17" sqref="A17"/>
    </sheetView>
  </sheetViews>
  <sheetFormatPr defaultRowHeight="15" x14ac:dyDescent="0.25"/>
  <cols>
    <col min="1" max="1" width="10.85546875" bestFit="1" customWidth="1"/>
  </cols>
  <sheetData>
    <row r="2" spans="1:5" x14ac:dyDescent="0.25">
      <c r="A2" s="1" t="s">
        <v>28</v>
      </c>
    </row>
    <row r="3" spans="1:5" x14ac:dyDescent="0.25">
      <c r="A3" s="8">
        <f>(400-400*1.2)*(248000+95000)</f>
        <v>-27440000</v>
      </c>
      <c r="B3" s="9" t="s">
        <v>7</v>
      </c>
    </row>
    <row r="5" spans="1:5" x14ac:dyDescent="0.25">
      <c r="A5" s="1" t="s">
        <v>9</v>
      </c>
    </row>
    <row r="6" spans="1:5" x14ac:dyDescent="0.25">
      <c r="A6" s="8">
        <f>(400*1.2-464)*(248000+95000)</f>
        <v>5488000</v>
      </c>
      <c r="B6" t="s">
        <v>8</v>
      </c>
      <c r="C6" s="1"/>
      <c r="D6" s="6"/>
    </row>
    <row r="8" spans="1:5" x14ac:dyDescent="0.25">
      <c r="A8" s="1" t="s">
        <v>17</v>
      </c>
    </row>
    <row r="9" spans="1:5" x14ac:dyDescent="0.25">
      <c r="A9" s="8">
        <f>(0.5-0.5*1.1)*180000*400</f>
        <v>-3600000.0000000028</v>
      </c>
      <c r="B9" s="9" t="s">
        <v>7</v>
      </c>
      <c r="C9" s="1"/>
      <c r="D9" s="6"/>
      <c r="E9" s="1"/>
    </row>
    <row r="11" spans="1:5" x14ac:dyDescent="0.25">
      <c r="A11" s="1" t="s">
        <v>25</v>
      </c>
    </row>
    <row r="12" spans="1:5" x14ac:dyDescent="0.25">
      <c r="A12" s="1" t="s">
        <v>2</v>
      </c>
    </row>
    <row r="13" spans="1:5" x14ac:dyDescent="0.25">
      <c r="A13" s="8">
        <f>(0.5*1.1*180000-95000)*400</f>
        <v>1600000.0000000058</v>
      </c>
      <c r="B13" s="9" t="s">
        <v>8</v>
      </c>
      <c r="C13" s="1"/>
      <c r="D13" s="6"/>
      <c r="E13" s="1"/>
    </row>
    <row r="14" spans="1:5" x14ac:dyDescent="0.25">
      <c r="A14" s="1" t="s">
        <v>1</v>
      </c>
    </row>
    <row r="15" spans="1:5" x14ac:dyDescent="0.25">
      <c r="A15" s="8">
        <f>(2*120000-248000)*400</f>
        <v>-3200000</v>
      </c>
      <c r="B15" s="9" t="s">
        <v>7</v>
      </c>
      <c r="C15" s="1"/>
      <c r="D15" s="6"/>
      <c r="E15" s="1"/>
    </row>
    <row r="16" spans="1:5" x14ac:dyDescent="0.25">
      <c r="A16" s="1" t="s">
        <v>26</v>
      </c>
      <c r="D16" s="6"/>
      <c r="E16" s="1"/>
    </row>
    <row r="17" spans="1:2" x14ac:dyDescent="0.25">
      <c r="A17" s="2">
        <f>A13+A15</f>
        <v>-1599999.9999999942</v>
      </c>
      <c r="B17" t="s">
        <v>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7"/>
  <sheetViews>
    <sheetView workbookViewId="0">
      <selection activeCell="A18" sqref="A18"/>
    </sheetView>
  </sheetViews>
  <sheetFormatPr defaultRowHeight="15" x14ac:dyDescent="0.25"/>
  <cols>
    <col min="1" max="1" width="10.85546875" bestFit="1" customWidth="1"/>
  </cols>
  <sheetData>
    <row r="2" spans="1:2" x14ac:dyDescent="0.25">
      <c r="A2" t="s">
        <v>28</v>
      </c>
    </row>
    <row r="3" spans="1:2" x14ac:dyDescent="0.25">
      <c r="A3" s="2">
        <v>-27440000</v>
      </c>
      <c r="B3" t="s">
        <v>7</v>
      </c>
    </row>
    <row r="5" spans="1:2" x14ac:dyDescent="0.25">
      <c r="A5" t="s">
        <v>9</v>
      </c>
    </row>
    <row r="6" spans="1:2" x14ac:dyDescent="0.25">
      <c r="A6" s="2">
        <v>5488000</v>
      </c>
      <c r="B6" t="s">
        <v>8</v>
      </c>
    </row>
    <row r="8" spans="1:2" x14ac:dyDescent="0.25">
      <c r="A8" t="s">
        <v>17</v>
      </c>
    </row>
    <row r="9" spans="1:2" x14ac:dyDescent="0.25">
      <c r="A9" s="2">
        <v>3600000</v>
      </c>
      <c r="B9" t="s">
        <v>7</v>
      </c>
    </row>
    <row r="11" spans="1:2" x14ac:dyDescent="0.25">
      <c r="A11" t="s">
        <v>25</v>
      </c>
    </row>
    <row r="12" spans="1:2" x14ac:dyDescent="0.25">
      <c r="A12" t="s">
        <v>2</v>
      </c>
    </row>
    <row r="13" spans="1:2" x14ac:dyDescent="0.25">
      <c r="A13" s="2">
        <v>1600000</v>
      </c>
      <c r="B13" t="s">
        <v>8</v>
      </c>
    </row>
    <row r="14" spans="1:2" x14ac:dyDescent="0.25">
      <c r="A14" t="s">
        <v>1</v>
      </c>
    </row>
    <row r="15" spans="1:2" x14ac:dyDescent="0.25">
      <c r="A15" s="2">
        <v>-3200000</v>
      </c>
      <c r="B15" t="s">
        <v>7</v>
      </c>
    </row>
    <row r="16" spans="1:2" x14ac:dyDescent="0.25">
      <c r="A16" t="s">
        <v>26</v>
      </c>
    </row>
    <row r="17" spans="1:2" x14ac:dyDescent="0.25">
      <c r="A17" s="2">
        <v>-1600000</v>
      </c>
      <c r="B17"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Условие задачи</vt:lpstr>
      <vt:lpstr>Идеально</vt:lpstr>
      <vt:lpstr>Приемлемо</vt:lpstr>
      <vt:lpstr>Менее приемлемо</vt:lpstr>
      <vt:lpstr>Недопустимо</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Presentation</dc:creator>
  <cp:lastModifiedBy>Экзаменатор</cp:lastModifiedBy>
  <dcterms:created xsi:type="dcterms:W3CDTF">2024-10-12T08:04:50Z</dcterms:created>
  <dcterms:modified xsi:type="dcterms:W3CDTF">2026-03-24T12:39:26Z</dcterms:modified>
</cp:coreProperties>
</file>